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Utilisateur\Documents\AVH\Accessibilité\Accessibilité numérique\Simulateur obligations d'accessibilité\"/>
    </mc:Choice>
  </mc:AlternateContent>
  <xr:revisionPtr revIDLastSave="0" documentId="13_ncr:1_{807908B7-1DD1-41D6-9E10-3CAEC67D1707}" xr6:coauthVersionLast="47" xr6:coauthVersionMax="47" xr10:uidLastSave="{00000000-0000-0000-0000-000000000000}"/>
  <workbookProtection workbookAlgorithmName="SHA-512" workbookHashValue="TtAlJWZIIsHSX7cr/bCPhTlXNydQjLjSYtZ/j/adKcc1ggCsX02ldCQudrbY1aB3trEPQD28cNyrimWe7GKGgA==" workbookSaltValue="XHLzx39fKa6bFeXTDY4Bcw==" workbookSpinCount="100000" lockStructure="1"/>
  <bookViews>
    <workbookView xWindow="-120" yWindow="-120" windowWidth="29040" windowHeight="15720" xr2:uid="{00000000-000D-0000-FFFF-FFFF00000000}"/>
  </bookViews>
  <sheets>
    <sheet name="Sommaire" sheetId="5" r:id="rId1"/>
    <sheet name="Questionnaire" sheetId="1" r:id="rId2"/>
    <sheet name="Paramètres" sheetId="2" state="hidden" r:id="rId3"/>
    <sheet name="Ressources" sheetId="3" r:id="rId4"/>
    <sheet name="Feuil4" sheetId="4" state="hidden" r:id="rId5"/>
  </sheets>
  <definedNames>
    <definedName name="A47_">Questionnaire!$J$9</definedName>
    <definedName name="A47_I_2">Questionnaire!$J$8</definedName>
    <definedName name="Bilan">Questionnaire!$B$6</definedName>
    <definedName name="CA">Questionnaire!$B$5</definedName>
    <definedName name="Commélec">Questionnaire!$I$17</definedName>
    <definedName name="Dsp">Questionnaire!$I$7</definedName>
    <definedName name="e_commerce">Questionnaire!$I$16</definedName>
    <definedName name="Eff">Questionnaire!$B$4</definedName>
    <definedName name="Équicommélec">Questionnaire!$I$12</definedName>
    <definedName name="Équimédiasadv">Questionnaire!$I$13</definedName>
    <definedName name="Fil_op">Questionnaire!$I$8</definedName>
    <definedName name="GE">Questionnaire!$I$6</definedName>
    <definedName name="Lisnum">Questionnaire!$I$14</definedName>
    <definedName name="Livrnum">Questionnaire!$I$21</definedName>
    <definedName name="mE">Questionnaire!$G$3</definedName>
    <definedName name="Médiasadv">Questionnaire!$I$18</definedName>
    <definedName name="Non_remplies">Questionnaire!$G$20</definedName>
    <definedName name="Pr_serv">Questionnaire!$K$20</definedName>
    <definedName name="Produits">Questionnaire!$I$15</definedName>
    <definedName name="rép_commélec">Paramètres!$D$18</definedName>
    <definedName name="rép_e_commerce">Paramètres!$D$17</definedName>
    <definedName name="rép_GE">Paramètres!$D$24</definedName>
    <definedName name="rép_GE_P">Paramètres!$D$26</definedName>
    <definedName name="rép_GE_PS">Paramètres!$D$25</definedName>
    <definedName name="rép_GE_S">Paramètres!$D$27</definedName>
    <definedName name="Rép_incompl">Questionnaire!$J$2</definedName>
    <definedName name="rép_livnum">Paramètres!$D$29</definedName>
    <definedName name="rép_mE">Paramètres!$D$15</definedName>
    <definedName name="rép_Médiasadv">Paramètres!$D$19</definedName>
    <definedName name="rép_pas_RGAA">Paramètres!$D$28</definedName>
    <definedName name="rép_prod">Paramètres!$D$16</definedName>
    <definedName name="rép_Servbanc">Paramètres!$D$21</definedName>
    <definedName name="rép_Transport">Paramètres!$D$20</definedName>
    <definedName name="Servbanc">Questionnaire!$I$20</definedName>
    <definedName name="Services">Questionnaire!$K$19</definedName>
    <definedName name="Seuil_bi_mE">Paramètres!$B$5</definedName>
    <definedName name="Seuil_CA_GE">Paramètres!$B$3</definedName>
    <definedName name="Seuil_CA_mE">Paramètres!$B$4</definedName>
    <definedName name="Seuil_eff_mE">Paramètres!$B$6</definedName>
    <definedName name="Sysinf">Questionnaire!$I$10</definedName>
    <definedName name="Transport">Questionnaire!$I$19</definedName>
    <definedName name="Txlibreserv">Questionnaire!$I$11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I21" i="1"/>
  <c r="I6" i="1"/>
  <c r="F8" i="1"/>
  <c r="F7" i="1"/>
  <c r="I8" i="1" l="1"/>
  <c r="I7" i="1"/>
  <c r="I32" i="1"/>
  <c r="I30" i="1"/>
  <c r="I29" i="1"/>
  <c r="I28" i="1"/>
  <c r="I27" i="1"/>
  <c r="I26" i="1"/>
  <c r="I25" i="1"/>
  <c r="I23" i="1"/>
  <c r="I22" i="1"/>
  <c r="J8" i="1" l="1"/>
  <c r="J9" i="1" s="1"/>
  <c r="G4" i="1"/>
  <c r="G6" i="1"/>
  <c r="G5" i="1"/>
  <c r="I16" i="1"/>
  <c r="I20" i="1"/>
  <c r="I19" i="1"/>
  <c r="I18" i="1"/>
  <c r="I17" i="1"/>
  <c r="I11" i="1"/>
  <c r="I12" i="1"/>
  <c r="I13" i="1"/>
  <c r="I14" i="1"/>
  <c r="I10" i="1"/>
  <c r="F6" i="1"/>
  <c r="F5" i="1"/>
  <c r="F4" i="1"/>
  <c r="F19" i="1"/>
  <c r="F20" i="1"/>
  <c r="F16" i="1"/>
  <c r="F18" i="1"/>
  <c r="F17" i="1"/>
  <c r="F11" i="1"/>
  <c r="F12" i="1"/>
  <c r="F13" i="1"/>
  <c r="F14" i="1"/>
  <c r="F10" i="1"/>
  <c r="E14" i="1"/>
  <c r="E11" i="1"/>
  <c r="E12" i="1"/>
  <c r="E13" i="1"/>
  <c r="E10" i="1"/>
  <c r="G20" i="1" l="1"/>
  <c r="K19" i="1"/>
  <c r="I15" i="1"/>
  <c r="G3" i="1"/>
  <c r="A24" i="1" l="1"/>
  <c r="A31" i="1"/>
  <c r="A23" i="1"/>
  <c r="A25" i="1"/>
  <c r="A22" i="1"/>
  <c r="A29" i="1"/>
  <c r="K20" i="1"/>
  <c r="A32" i="1" s="1"/>
  <c r="A30" i="1"/>
  <c r="A28" i="1"/>
  <c r="A27" i="1"/>
  <c r="A26" i="1"/>
  <c r="F27" i="1" s="1"/>
  <c r="J2" i="1"/>
  <c r="A2" i="1" s="1"/>
</calcChain>
</file>

<file path=xl/sharedStrings.xml><?xml version="1.0" encoding="utf-8"?>
<sst xmlns="http://schemas.openxmlformats.org/spreadsheetml/2006/main" count="122" uniqueCount="101">
  <si>
    <t>Seuil_CA_GE</t>
  </si>
  <si>
    <r>
      <t xml:space="preserve">Seuil CA grandes entreprises pour </t>
    </r>
    <r>
      <rPr>
        <sz val="11"/>
        <rFont val="Arial"/>
        <family val="2"/>
      </rPr>
      <t>article 47</t>
    </r>
  </si>
  <si>
    <t>Seuil CA microentreprises</t>
  </si>
  <si>
    <t>Seuil bilan microentreprises</t>
  </si>
  <si>
    <t>Seuil effectifs microentreprises</t>
  </si>
  <si>
    <t>Seuil_CA_mE</t>
  </si>
  <si>
    <t>Seuil_bi_mE</t>
  </si>
  <si>
    <t>Seuil_eff_mE</t>
  </si>
  <si>
    <t>Questions</t>
  </si>
  <si>
    <t>Réponses</t>
  </si>
  <si>
    <t>Nombre de personnes employées ?</t>
  </si>
  <si>
    <t>Chiffre d’affaires (en M€) ?</t>
  </si>
  <si>
    <t>Total du bilan (en M€) ?</t>
  </si>
  <si>
    <t>Fabriquez-vous, importez-vous, distribuez-vous les produits suivants ?</t>
  </si>
  <si>
    <t>Terminaux en libre-service suivants :
« a) Terminaux de paiement ;
« b) Terminaux en libre-service, tels que guichets de banque automatiques, distributeurs automatiques de titres de transports, bornes d'enregistrement automatiques, terminaux en libre-service interactifs fournissant des informations</t>
  </si>
  <si>
    <t>Liseuses numériques.</t>
  </si>
  <si>
    <t>Fournissez-vous l’un des services suivants ?</t>
  </si>
  <si>
    <t>Services de communications électroniques, à l'exception des services de transmission utilisés pour la fourniture de services de machine à machine ;</t>
  </si>
  <si>
    <t>Services fournissant un accès à des services de médias audiovisuels ;</t>
  </si>
  <si>
    <t>Éléments de services de transport de voyageurs aérien, ferroviaire, par autobus et autocar, métro, tramway, trolleybus, ainsi que par voie de navigation intérieure suivants :
« a) Sites internet ;
« b) Services intégrés sur appareils mobiles, y compris les applications mobiles ;
« c) Billets électroniques et services de billetterie électronique ;
« d) Fourniture d'informations sur les services de transport, notamment d'informations en temps réel sur le voyage. 
« e) Terminaux en libre-service interactifs situés sur le territoire de l'Union, à l'exception de ceux installés en tant que parties intégrantes d’engins</t>
  </si>
  <si>
    <t>OUI</t>
  </si>
  <si>
    <t>NON</t>
  </si>
  <si>
    <t xml:space="preserve">Contrats et services bancaires fournis aux consommateurs suivants :
a) Les fiches d'information précontractuelles contrats
b) Les services d'investissement 
c) Les services de paiement définis et l'ensemble des opérations nécessaires de l'ouverture, à la gestion et à la clôture d'un compte de paiement 
d) Les services liés aux comptes de paiement;
e) Les opérations nécessaires à la gestion de la monnaie électronique </t>
  </si>
  <si>
    <t>Profil de l'entreprise</t>
  </si>
  <si>
    <t>Non remplie</t>
  </si>
  <si>
    <t>Commerce électronique (BtoC)</t>
  </si>
  <si>
    <t>Sysinf</t>
  </si>
  <si>
    <t>Txlibreserv</t>
  </si>
  <si>
    <t>Équicommélec</t>
  </si>
  <si>
    <t>Équimédiasadv</t>
  </si>
  <si>
    <t>Lisnum</t>
  </si>
  <si>
    <t>Produits</t>
  </si>
  <si>
    <t>Commélec</t>
  </si>
  <si>
    <t>Médiasadv</t>
  </si>
  <si>
    <t>Transport</t>
  </si>
  <si>
    <t>Servbanc</t>
  </si>
  <si>
    <t>e-commerce</t>
  </si>
  <si>
    <t>Services</t>
  </si>
  <si>
    <t>GE</t>
  </si>
  <si>
    <t>rép_mE</t>
  </si>
  <si>
    <t>réponse microentreprise</t>
  </si>
  <si>
    <t>Vous êtes soumis à l’obligation d’accessibilité pour les produits que vous fabriquez/importez/distribuez.
Ces produits doivent faire l’objet d’une déclaration UE de conformité attestant le respect des règles d’accessibilité. Ces produits conformes reçoivent le marquage CE.
L’accessibilité concerne également les informations relatives à l’utilisation du produit (étiquetage, site Internet…).</t>
  </si>
  <si>
    <t>rép_prod</t>
  </si>
  <si>
    <t xml:space="preserve">Vous êtes soumis aux obligations d’accessibilité liées au commerce électronique.
Doivent notamment être accessibles les éléments suivants utilisés dans le cadre de votre activité : sites internet, applications mobiles, courriels envoyés aux clients et aux prospects. 
Vous devez inclure les informations évaluant la façon dont le service respecte les exigences en matière d'accessibilité dans les clauses et conditions générales ou dans un document équivalent. </t>
  </si>
  <si>
    <t>rép_e-commerce</t>
  </si>
  <si>
    <t>aa=SI(Non_remplies&gt;0;"";SI(mE&lt;&gt;1;SI(e_commerce=1;rép_e_commerce;"");""))</t>
  </si>
  <si>
    <t>mE</t>
  </si>
  <si>
    <t>produits</t>
  </si>
  <si>
    <t>rép_commélec</t>
  </si>
  <si>
    <t>Vous êtes soumis aux obligations d’accessibilité liées aux services de communication électronique.</t>
  </si>
  <si>
    <t>rép_Médiasadv</t>
  </si>
  <si>
    <t>rép_Transport</t>
  </si>
  <si>
    <t>rép_Servbanc</t>
  </si>
  <si>
    <t>Vous êtes soumis aux obligations d’accessibilité liées aux services fournissant un accès à des services de médias audiovisuels,</t>
  </si>
  <si>
    <t>Vous êtes soumis aux obligations d’accessibilité liées aux services de transport</t>
  </si>
  <si>
    <t>Vous êtes soumis aux obligations d’accessibilité liées aux contrats et services bancaires</t>
  </si>
  <si>
    <t>rép_GE</t>
  </si>
  <si>
    <t>rép_GE_PS</t>
  </si>
  <si>
    <t>rép_GE_P</t>
  </si>
  <si>
    <t>rép_GE_S</t>
  </si>
  <si>
    <t>Pr_serv</t>
  </si>
  <si>
    <t>0 = ni P ni S    1 = P  2= S   3= P+S</t>
  </si>
  <si>
    <t>Questionnaire</t>
  </si>
  <si>
    <t>Retour sommaire</t>
  </si>
  <si>
    <t xml:space="preserve">Systèmes informatiques matériels à usage général du grand public et systèmes d'exploitation relatifs à ces systèmes matériels </t>
  </si>
  <si>
    <t xml:space="preserve">Équipements terminaux grand public avec des capacités informatiques interactives, utilisés pour les services de communications électroniques </t>
  </si>
  <si>
    <t xml:space="preserve">Équipements terminaux grand public avec des capacités informatiques interactives, utilisés pour accéder à des services de médias audiovisuels </t>
  </si>
  <si>
    <t>ND</t>
  </si>
  <si>
    <t>Ressources liées à l’accessibilité numérique</t>
  </si>
  <si>
    <t>du site de l’association Valentin Haüy</t>
  </si>
  <si>
    <t>et notamment à ses sous-rubriques :</t>
  </si>
  <si>
    <t>Accessibilité Internet</t>
  </si>
  <si>
    <t>Accessibilité des produits et des services</t>
  </si>
  <si>
    <t>Accessibilité des documents et des courriels</t>
  </si>
  <si>
    <t>Accessibilité des réseaux sociaux</t>
  </si>
  <si>
    <t xml:space="preserve">Pour en savoir plus, référez-vous à la rubrique </t>
  </si>
  <si>
    <t>Accessibilité numérique</t>
  </si>
  <si>
    <t xml:space="preserve">Ressources </t>
  </si>
  <si>
    <t>rép_pas_RGAA</t>
  </si>
  <si>
    <t>pas RGAA</t>
  </si>
  <si>
    <r>
      <rPr>
        <b/>
        <sz val="12"/>
        <rFont val="Arial"/>
        <family val="2"/>
      </rPr>
      <t>VOUS N’ÊTES PAS SOUMIS</t>
    </r>
    <r>
      <rPr>
        <sz val="12"/>
        <rFont val="Arial"/>
        <family val="2"/>
      </rPr>
      <t xml:space="preserve"> aux obligations déclaratives du RGAA (schéma pluriannuel de mise en accessibilité, mention accessibilité en page d’accueil, déclaration d’accessibilité).</t>
    </r>
  </si>
  <si>
    <t>Paramètres</t>
  </si>
  <si>
    <t>Mode d'emploi</t>
  </si>
  <si>
    <t>Êtes-vous une entreprise délégataire d'une mission de service public ?</t>
  </si>
  <si>
    <t>Êtes-vous une filiale d’un ou plusieurs organismes publics sans caractère industriel ou commercial ?</t>
  </si>
  <si>
    <t xml:space="preserve">Vous êtes une  entreprise soumise aux obligations de l‘article 47 de la loi 2005. 
Vous devez rendre accessibles vos services de communication au public en ligne, ce qui concerne notamment : sites internet, Intranet, Extranet, applications mobiles, progiciels, courriels, publications sur les réseaux sociaux. 
Vous devez par ailleurs respecter diverses obligations déclaratives : schéma pluriannuel de mise en accessibilité établi pour l‘ensemble de l‘organisme et, pour chaque site et application mobile, mention accessibilité en page d‘accueil et déclaration d‘accessibilité. </t>
  </si>
  <si>
    <t xml:space="preserve">Vous êtes une  entreprise soumise aux obligations de l‘article 47 de la loi 2005. 
En plus des obligations d’accessibilité pour les produits que vous fabriquez/importez/distribuez et les services que vous fournissez, vous devez rendre accessibles vos services de communication au public en ligne, ce qui concerne notamment : sites internet, Intranet, Extranet, applications mobiles, progiciels, courriels, publications sur les réseaux sociaux. 
Vous devez par ailleurs respecter diverses obligations déclaratives : schéma pluriannuel de mise en accessibilité établi pour l‘ensemble de l‘organisme et, pour chaque site et application mobile, mention accessibilité en page d‘accueil et déclaration d‘accessibilité. </t>
  </si>
  <si>
    <t xml:space="preserve">Vous êtes une entreprise soumise aux obligations de l‘article 47 de la loi 2005. 
En plus des obligations d’accessibilité pour les produits que vous fabriquez/importez/distribuez, vous devez rendre accessibles vos services de communication au public en ligne, ce qui concerne notamment : sites internet, Intranet, Extranet, applications mobiles, progiciels, courriels, publications sur les réseaux sociaux. 
Vous devez par ailleurs respecter diverses obligations déclaratives : schéma pluriannuel de mise en accessibilité établi pour l‘ensemble de l‘organisme et, pour chaque site et application mobile, mention accessibilité en page d‘accueil et déclaration d‘accessibilité. </t>
  </si>
  <si>
    <t xml:space="preserve">Vous êtes une entreprise soumise aux obligations de l‘article 47 de la loi 2005. 
En plus des obligations d’accessibilité pour les services que vous fournissez, vous devez rendre accessibles vos services de communication au public en ligne, ce qui concerne notamment : sites internet, Intranet, Extranet, applications mobiles, progiciels, courriels, publications sur les réseaux sociaux. 
Vous devez par ailleurs respecter diverses obligations déclaratives : schéma pluriannuel de mise en accessibilité établi pour l‘ensemble de l‘organisme et, pour chaque site et application mobile, mention accessibilité en page d‘accueil et déclaration d‘accessibilité. </t>
  </si>
  <si>
    <t>A47_I_2</t>
  </si>
  <si>
    <t>A47_</t>
  </si>
  <si>
    <t>Ce classeur Excel est un simulateur d’obligations d’accessibilité proposé aux entreprises privées par l’association Valentin Haüy.
Il comprend les onglets suivants :</t>
  </si>
  <si>
    <t xml:space="preserve">Pour toute observation ou question écrire à accessibilitenumerique@avh.asso.fr </t>
  </si>
  <si>
    <t>rép_livnum</t>
  </si>
  <si>
    <t xml:space="preserve">Vous êtes une entreprise soumise aux obligations de l‘article 48 de la loi 2005. 
Vous devez assurer des livres numériques dont vous êtes éditeur ou acteur de la distribution.
Vous devez aussi assurer l’accessibilité des logiciels permettant l'accès aux livres numériques, la navigation à l'intérieur de ceux-ci, leur lecture et leur utilisation, y compris les services intégrés sur les appareils mobiles et les applications mobiles. </t>
  </si>
  <si>
    <r>
      <t xml:space="preserve">Êtes-vous une entreprise impliquée dans une ou plusieurs des activités liées aux livres numériques :
</t>
    </r>
    <r>
      <rPr>
        <sz val="12"/>
        <rFont val="Arial"/>
        <family val="2"/>
      </rPr>
      <t>* édition de livres numériques ?
* distribution de livres numériques ?
* logiciels permettant l'accès aux livres numériques ?</t>
    </r>
  </si>
  <si>
    <t>Livrnum</t>
  </si>
  <si>
    <t>Livres num</t>
  </si>
  <si>
    <r>
      <t xml:space="preserve">Répondre aux 16 questions dans la colonne réponse du questionnaire qui ne concerne que les entreprises privées.
Pour les produits et les services, les seules valeurs autorisées sont « OUI » ou « NON ».
Le chiffre d’affaires est exprimé en M€ (millions d’euros).
Les obligations d’accessibilité s’affichent en bas du questionnaire.
Cliquer sur le bouton « ajuster hauteur » pour réduire la hauteur des lignes vides. Les personnes aveugles n’ont pas besoin d’appuyer sur ce bouton.
Le simulateur donne les </t>
    </r>
    <r>
      <rPr>
        <b/>
        <sz val="12"/>
        <rFont val="Arial"/>
        <family val="2"/>
      </rPr>
      <t xml:space="preserve">obligations d’accessibilité à compter du 29 juin 2025. </t>
    </r>
  </si>
  <si>
    <t xml:space="preserve">En tant que microentreprise qui n'exerce pas dans le domaine des produits, vous n’êtes soumis à aucune obligation réglementaire en matière d’accessibilité.
Cela étant, nous vous encourageons dès maintenant à rendre contenus numériques accessibles. Cela fera de vous une entreprise citoyenne et cela vous préparera pour le jour où votre croissance vous aura fait perdre votre statut de microentreprise. </t>
  </si>
  <si>
    <t>aa==SI(Non_remplies&gt;0;"";SI(GE=1;"";SI(mE=1;"";SI(A47_I_2&gt;0;"";rép_pas_RGAA))))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</si>
</sst>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M€&quot;"/>
    <numFmt numFmtId="165" formatCode="#,##0.0&quot; M€&quot;"/>
    <numFmt numFmtId="166" formatCode="#,##0&quot; pers&quot;"/>
  </numFmts>
  <fonts count="20" x14ac:knownFonts="1">
    <font>
      <sz val="8"/>
      <name val="Arial"/>
    </font>
    <font>
      <sz val="11"/>
      <color theme="1"/>
      <name val="Calibri"/>
      <family val="2"/>
      <scheme val="minor"/>
    </font>
    <font>
      <sz val="8"/>
      <name val="Arial"/>
    </font>
    <font>
      <sz val="10"/>
      <name val="Arial"/>
      <family val="2"/>
    </font>
    <font>
      <sz val="11"/>
      <name val="Arial"/>
      <family val="2"/>
    </font>
    <font>
      <sz val="12"/>
      <name val="Arial"/>
      <family val="2"/>
    </font>
    <font>
      <b/>
      <sz val="12"/>
      <name val="Arial"/>
      <family val="2"/>
    </font>
    <font>
      <b/>
      <sz val="14"/>
      <name val="Arial"/>
      <family val="2"/>
    </font>
    <font>
      <b/>
      <sz val="14"/>
      <color rgb="FFC00000"/>
      <name val="Arial"/>
      <family val="2"/>
    </font>
    <font>
      <u/>
      <sz val="8"/>
      <color theme="10"/>
      <name val="Arial"/>
      <family val="2"/>
    </font>
    <font>
      <b/>
      <u/>
      <sz val="14"/>
      <color rgb="FFC00000"/>
      <name val="Arial"/>
      <family val="2"/>
    </font>
    <font>
      <sz val="8"/>
      <name val="Arial"/>
      <family val="2"/>
    </font>
    <font>
      <b/>
      <u/>
      <sz val="12"/>
      <color theme="10"/>
      <name val="Arial"/>
      <family val="2"/>
    </font>
    <font>
      <b/>
      <sz val="12"/>
      <color theme="0"/>
      <name val="Arial"/>
      <family val="2"/>
    </font>
    <font>
      <sz val="14"/>
      <name val="Arial"/>
      <family val="2"/>
    </font>
    <font>
      <b/>
      <sz val="16"/>
      <name val="Arial"/>
      <family val="2"/>
    </font>
    <font>
      <u/>
      <sz val="12"/>
      <color theme="10"/>
      <name val="Arial"/>
      <family val="2"/>
    </font>
    <font>
      <b/>
      <u/>
      <sz val="16"/>
      <color theme="10"/>
      <name val="Arial"/>
      <family val="2"/>
    </font>
    <font>
      <b/>
      <sz val="16"/>
      <color theme="1"/>
      <name val="Arial"/>
      <family val="2"/>
    </font>
    <font>
      <b/>
      <u/>
      <sz val="14"/>
      <color rgb="FF0000FF"/>
      <name val="Arial"/>
      <family val="2"/>
    </font>
  </fonts>
  <fills count="5">
    <fill>
      <patternFill patternType="none"/>
    </fill>
    <fill>
      <patternFill patternType="gray125"/>
    </fill>
    <fill>
      <patternFill patternType="solid">
        <fgColor theme="1"/>
        <bgColor indexed="64"/>
      </patternFill>
    </fill>
    <fill>
      <patternFill patternType="solid">
        <fgColor rgb="FFFFCCFF"/>
        <bgColor indexed="64"/>
      </patternFill>
    </fill>
    <fill>
      <patternFill patternType="solid">
        <fgColor rgb="FFFFFF00"/>
        <bgColor indexed="64"/>
      </patternFill>
    </fill>
  </fills>
  <borders count="8">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s>
  <cellStyleXfs count="5">
    <xf numFmtId="0" fontId="0" fillId="0" borderId="0"/>
    <xf numFmtId="4" fontId="2" fillId="0" borderId="0" applyFont="0" applyFill="0" applyBorder="0" applyAlignment="0" applyProtection="0"/>
    <xf numFmtId="0" fontId="9" fillId="0" borderId="0" applyNumberFormat="0" applyFill="0" applyBorder="0" applyAlignment="0" applyProtection="0"/>
    <xf numFmtId="0" fontId="1" fillId="0" borderId="0"/>
    <xf numFmtId="4" fontId="11" fillId="0" borderId="0" applyFont="0" applyFill="0" applyBorder="0" applyAlignment="0" applyProtection="0"/>
  </cellStyleXfs>
  <cellXfs count="57">
    <xf numFmtId="0" fontId="0" fillId="0" borderId="0" xfId="0"/>
    <xf numFmtId="4" fontId="3" fillId="0" borderId="0" xfId="1" applyFont="1" applyAlignment="1">
      <alignment vertical="top"/>
    </xf>
    <xf numFmtId="4" fontId="5" fillId="0" borderId="0" xfId="1" applyFont="1" applyAlignment="1">
      <alignment vertical="top"/>
    </xf>
    <xf numFmtId="164" fontId="5" fillId="0" borderId="0" xfId="1" applyNumberFormat="1" applyFont="1" applyAlignment="1">
      <alignment vertical="top"/>
    </xf>
    <xf numFmtId="0" fontId="5" fillId="0" borderId="0" xfId="0" applyFont="1" applyAlignment="1">
      <alignment vertical="center"/>
    </xf>
    <xf numFmtId="0" fontId="5" fillId="0" borderId="0" xfId="0" applyFont="1" applyAlignment="1">
      <alignment vertical="center" wrapText="1"/>
    </xf>
    <xf numFmtId="4" fontId="5" fillId="0" borderId="0" xfId="0" applyNumberFormat="1" applyFont="1" applyAlignment="1">
      <alignment vertical="top"/>
    </xf>
    <xf numFmtId="4" fontId="6" fillId="0" borderId="0" xfId="0" applyNumberFormat="1" applyFont="1" applyAlignment="1">
      <alignment vertical="top"/>
    </xf>
    <xf numFmtId="4" fontId="5" fillId="0" borderId="0" xfId="0" applyNumberFormat="1" applyFont="1" applyAlignment="1">
      <alignment vertical="top" wrapText="1"/>
    </xf>
    <xf numFmtId="4" fontId="7" fillId="0" borderId="0" xfId="0" applyNumberFormat="1" applyFont="1" applyAlignment="1">
      <alignment vertical="top"/>
    </xf>
    <xf numFmtId="3" fontId="5" fillId="0" borderId="0" xfId="0" applyNumberFormat="1" applyFont="1" applyAlignment="1">
      <alignment horizontal="center" vertical="top"/>
    </xf>
    <xf numFmtId="3" fontId="5" fillId="0" borderId="0" xfId="0" applyNumberFormat="1" applyFont="1" applyAlignment="1">
      <alignment horizontal="left" vertical="top"/>
    </xf>
    <xf numFmtId="4" fontId="5" fillId="0" borderId="0" xfId="1" applyFont="1" applyAlignment="1">
      <alignment vertical="top" wrapText="1"/>
    </xf>
    <xf numFmtId="3" fontId="7" fillId="0" borderId="0" xfId="0" applyNumberFormat="1" applyFont="1" applyAlignment="1">
      <alignment horizontal="center" vertical="top"/>
    </xf>
    <xf numFmtId="4" fontId="5" fillId="0" borderId="0" xfId="0" quotePrefix="1" applyNumberFormat="1" applyFont="1" applyAlignment="1">
      <alignment vertical="top"/>
    </xf>
    <xf numFmtId="4" fontId="7" fillId="0" borderId="1" xfId="0" applyNumberFormat="1" applyFont="1" applyBorder="1" applyAlignment="1">
      <alignment vertical="top"/>
    </xf>
    <xf numFmtId="0" fontId="5" fillId="0" borderId="2" xfId="0" applyFont="1" applyBorder="1" applyAlignment="1">
      <alignment vertical="center"/>
    </xf>
    <xf numFmtId="4" fontId="7" fillId="0" borderId="1" xfId="0" applyNumberFormat="1" applyFont="1" applyBorder="1" applyAlignment="1">
      <alignment vertical="top" wrapText="1"/>
    </xf>
    <xf numFmtId="0" fontId="10" fillId="0" borderId="2" xfId="2" applyFont="1" applyBorder="1" applyAlignment="1">
      <alignment vertical="center" wrapText="1"/>
    </xf>
    <xf numFmtId="4" fontId="7" fillId="0" borderId="3" xfId="0" applyNumberFormat="1" applyFont="1" applyBorder="1" applyAlignment="1">
      <alignment vertical="top" wrapText="1"/>
    </xf>
    <xf numFmtId="4" fontId="5" fillId="0" borderId="4" xfId="0" applyNumberFormat="1" applyFont="1" applyBorder="1" applyAlignment="1">
      <alignment vertical="top" wrapText="1"/>
    </xf>
    <xf numFmtId="0" fontId="5" fillId="0" borderId="4" xfId="0" applyFont="1" applyBorder="1" applyAlignment="1">
      <alignment vertical="center" wrapText="1"/>
    </xf>
    <xf numFmtId="0" fontId="5" fillId="0" borderId="5" xfId="0" applyFont="1" applyBorder="1" applyAlignment="1">
      <alignment vertical="center" wrapText="1"/>
    </xf>
    <xf numFmtId="0" fontId="8" fillId="0" borderId="3" xfId="0" applyFont="1" applyBorder="1" applyAlignment="1">
      <alignment vertical="center" wrapText="1"/>
    </xf>
    <xf numFmtId="4" fontId="5" fillId="0" borderId="5" xfId="0" applyNumberFormat="1" applyFont="1" applyBorder="1" applyAlignment="1">
      <alignment vertical="top" wrapText="1"/>
    </xf>
    <xf numFmtId="4" fontId="3" fillId="0" borderId="0" xfId="4" applyFont="1" applyAlignment="1">
      <alignment vertical="top"/>
    </xf>
    <xf numFmtId="4" fontId="12" fillId="0" borderId="0" xfId="2" applyNumberFormat="1" applyFont="1" applyAlignment="1">
      <alignment horizontal="left" vertical="top"/>
    </xf>
    <xf numFmtId="4" fontId="5" fillId="2" borderId="3" xfId="0" applyNumberFormat="1" applyFont="1" applyFill="1" applyBorder="1" applyAlignment="1">
      <alignment vertical="top"/>
    </xf>
    <xf numFmtId="4" fontId="5" fillId="2" borderId="4" xfId="0" applyNumberFormat="1" applyFont="1" applyFill="1" applyBorder="1" applyAlignment="1">
      <alignment vertical="top"/>
    </xf>
    <xf numFmtId="4" fontId="5" fillId="2" borderId="5" xfId="0" applyNumberFormat="1" applyFont="1" applyFill="1" applyBorder="1" applyAlignment="1">
      <alignment vertical="top"/>
    </xf>
    <xf numFmtId="4" fontId="13" fillId="0" borderId="2" xfId="0" applyNumberFormat="1" applyFont="1" applyBorder="1" applyAlignment="1">
      <alignment horizontal="center" vertical="top"/>
    </xf>
    <xf numFmtId="4" fontId="5" fillId="3" borderId="4" xfId="0" applyNumberFormat="1" applyFont="1" applyFill="1" applyBorder="1" applyAlignment="1" applyProtection="1">
      <alignment horizontal="center" vertical="top"/>
      <protection locked="0"/>
    </xf>
    <xf numFmtId="0" fontId="15" fillId="0" borderId="0" xfId="0" applyFont="1" applyAlignment="1">
      <alignment vertical="top"/>
    </xf>
    <xf numFmtId="0" fontId="5" fillId="0" borderId="0" xfId="0" applyFont="1"/>
    <xf numFmtId="0" fontId="5" fillId="0" borderId="0" xfId="0" applyFont="1" applyAlignment="1">
      <alignment horizontal="left" vertical="top" indent="3"/>
    </xf>
    <xf numFmtId="0" fontId="12" fillId="0" borderId="0" xfId="2" applyFont="1" applyFill="1" applyAlignment="1">
      <alignment horizontal="left" indent="3"/>
    </xf>
    <xf numFmtId="0" fontId="16" fillId="0" borderId="0" xfId="2" applyFont="1" applyAlignment="1">
      <alignment horizontal="left" vertical="top" indent="5"/>
    </xf>
    <xf numFmtId="4" fontId="17" fillId="0" borderId="0" xfId="2" applyNumberFormat="1" applyFont="1" applyAlignment="1">
      <alignment horizontal="left" vertical="top"/>
    </xf>
    <xf numFmtId="4" fontId="7" fillId="0" borderId="1" xfId="0" applyNumberFormat="1" applyFont="1" applyBorder="1" applyAlignment="1">
      <alignment horizontal="center" vertical="top"/>
    </xf>
    <xf numFmtId="166" fontId="6" fillId="3" borderId="2" xfId="0" applyNumberFormat="1" applyFont="1" applyFill="1" applyBorder="1" applyAlignment="1" applyProtection="1">
      <alignment vertical="top"/>
      <protection locked="0"/>
    </xf>
    <xf numFmtId="165" fontId="6" fillId="3" borderId="2" xfId="0" applyNumberFormat="1" applyFont="1" applyFill="1" applyBorder="1" applyAlignment="1" applyProtection="1">
      <alignment vertical="top"/>
      <protection locked="0"/>
    </xf>
    <xf numFmtId="0" fontId="18" fillId="0" borderId="0" xfId="3" applyFont="1" applyAlignment="1">
      <alignment vertical="center" wrapText="1"/>
    </xf>
    <xf numFmtId="4" fontId="19" fillId="0" borderId="0" xfId="2" applyNumberFormat="1" applyFont="1" applyAlignment="1">
      <alignment horizontal="left" vertical="top" indent="2"/>
    </xf>
    <xf numFmtId="4" fontId="7" fillId="0" borderId="0" xfId="4" applyFont="1" applyAlignment="1">
      <alignment vertical="top"/>
    </xf>
    <xf numFmtId="4" fontId="14" fillId="0" borderId="0" xfId="4" applyFont="1" applyAlignment="1">
      <alignment vertical="top"/>
    </xf>
    <xf numFmtId="4" fontId="7" fillId="0" borderId="0" xfId="2" applyNumberFormat="1" applyFont="1" applyAlignment="1">
      <alignment vertical="top"/>
    </xf>
    <xf numFmtId="4" fontId="5" fillId="0" borderId="0" xfId="4" applyFont="1" applyAlignment="1">
      <alignment horizontal="left" vertical="top" wrapText="1" indent="2"/>
    </xf>
    <xf numFmtId="0" fontId="5" fillId="0" borderId="2" xfId="0" applyFont="1" applyBorder="1" applyAlignment="1">
      <alignment vertical="center" wrapText="1"/>
    </xf>
    <xf numFmtId="4" fontId="5" fillId="3" borderId="2" xfId="0" applyNumberFormat="1" applyFont="1" applyFill="1" applyBorder="1" applyAlignment="1" applyProtection="1">
      <alignment horizontal="center" vertical="top"/>
      <protection locked="0"/>
    </xf>
    <xf numFmtId="3" fontId="5" fillId="4" borderId="0" xfId="0" applyNumberFormat="1" applyFont="1" applyFill="1" applyAlignment="1">
      <alignment horizontal="right" vertical="top"/>
    </xf>
    <xf numFmtId="4" fontId="5" fillId="4" borderId="0" xfId="0" applyNumberFormat="1" applyFont="1" applyFill="1" applyAlignment="1">
      <alignment vertical="top"/>
    </xf>
    <xf numFmtId="3" fontId="5" fillId="4" borderId="0" xfId="0" applyNumberFormat="1" applyFont="1" applyFill="1" applyAlignment="1">
      <alignment horizontal="center" vertical="top"/>
    </xf>
    <xf numFmtId="4" fontId="16" fillId="0" borderId="0" xfId="2" applyNumberFormat="1" applyFont="1" applyAlignment="1">
      <alignment horizontal="left" vertical="top" wrapText="1" indent="2"/>
    </xf>
    <xf numFmtId="4" fontId="16" fillId="0" borderId="0" xfId="2" applyNumberFormat="1" applyFont="1" applyAlignment="1">
      <alignment vertical="top" wrapText="1"/>
    </xf>
    <xf numFmtId="4" fontId="5" fillId="3" borderId="6" xfId="0" applyNumberFormat="1" applyFont="1" applyFill="1" applyBorder="1" applyAlignment="1" applyProtection="1">
      <alignment horizontal="center" vertical="top"/>
      <protection locked="0"/>
    </xf>
    <xf numFmtId="4" fontId="5" fillId="0" borderId="7" xfId="0" applyNumberFormat="1" applyFont="1" applyBorder="1" applyAlignment="1">
      <alignment vertical="top" wrapText="1"/>
    </xf>
    <xf numFmtId="4" fontId="5" fillId="2" borderId="7" xfId="0" applyNumberFormat="1" applyFont="1" applyFill="1" applyBorder="1" applyAlignment="1">
      <alignment vertical="top"/>
    </xf>
  </cellXfs>
  <cellStyles count="5">
    <cellStyle name="Lien hypertexte" xfId="2" builtinId="8"/>
    <cellStyle name="Milliers" xfId="1" builtinId="3"/>
    <cellStyle name="Milliers 2" xfId="4" xr:uid="{349F3216-6AA3-404E-8EA0-F799707AF71A}"/>
    <cellStyle name="Normal" xfId="0" builtinId="0"/>
    <cellStyle name="Normal 4" xfId="3" xr:uid="{579F5A2E-5AF5-4A97-A50D-B8684EEE85D3}"/>
  </cellStyles>
  <dxfs count="7">
    <dxf>
      <fill>
        <patternFill>
          <bgColor rgb="FF99FF66"/>
        </patternFill>
      </fill>
    </dxf>
    <dxf>
      <fill>
        <patternFill>
          <bgColor rgb="FF99FF66"/>
        </patternFill>
      </fill>
    </dxf>
    <dxf>
      <fill>
        <patternFill>
          <bgColor rgb="FF99FF66"/>
        </patternFill>
      </fill>
    </dxf>
    <dxf>
      <fill>
        <patternFill>
          <bgColor rgb="FF99FF66"/>
        </patternFill>
      </fill>
    </dxf>
    <dxf>
      <fill>
        <patternFill>
          <bgColor rgb="FF99FF66"/>
        </patternFill>
      </fill>
    </dxf>
    <dxf>
      <fill>
        <patternFill>
          <bgColor rgb="FF99FF66"/>
        </patternFill>
      </fill>
    </dxf>
    <dxf>
      <fill>
        <patternFill>
          <bgColor rgb="FF99FF6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FF66"/>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https://www.avh.asso.fr/"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https://www.avh.asso.f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6</xdr:row>
      <xdr:rowOff>66675</xdr:rowOff>
    </xdr:from>
    <xdr:to>
      <xdr:col>0</xdr:col>
      <xdr:colOff>1826895</xdr:colOff>
      <xdr:row>13</xdr:row>
      <xdr:rowOff>71755</xdr:rowOff>
    </xdr:to>
    <xdr:pic>
      <xdr:nvPicPr>
        <xdr:cNvPr id="2" name="Image 1" descr="Logo Association Valentin Haüy&#10;Avec les aveugles et les malvoyants &#10;Agir pour l’autonomie&#10;">
          <a:hlinkClick xmlns:r="http://schemas.openxmlformats.org/officeDocument/2006/relationships" r:id="rId1"/>
          <a:extLst>
            <a:ext uri="{FF2B5EF4-FFF2-40B4-BE49-F238E27FC236}">
              <a16:creationId xmlns:a16="http://schemas.microsoft.com/office/drawing/2014/main" id="{F43A1998-9971-230F-DF78-7E62A5977CB9}"/>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190500" y="4371975"/>
          <a:ext cx="1636395" cy="113855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2819400</xdr:colOff>
      <xdr:row>0</xdr:row>
      <xdr:rowOff>38100</xdr:rowOff>
    </xdr:from>
    <xdr:to>
      <xdr:col>0</xdr:col>
      <xdr:colOff>4400550</xdr:colOff>
      <xdr:row>0</xdr:row>
      <xdr:rowOff>330200</xdr:rowOff>
    </xdr:to>
    <xdr:sp macro="" textlink="">
      <xdr:nvSpPr>
        <xdr:cNvPr id="2" name="Rectangle : coins arrondis 1">
          <a:extLst>
            <a:ext uri="{FF2B5EF4-FFF2-40B4-BE49-F238E27FC236}">
              <a16:creationId xmlns:a16="http://schemas.microsoft.com/office/drawing/2014/main" id="{B603B4A4-EC9D-4552-918A-0D64C8EA012A}"/>
            </a:ext>
            <a:ext uri="{6ECC49D1-AA05-4338-93AA-15A1B29DFB0A}">
              <asl:scriptLink xmlns:asl="http://schemas.microsoft.com/office/drawing/2021/scriptlink" val="{&quot;shareId&quot;:&quot;ms-officescript%3A%2F%2Fonedrive_business_sharinglink%2Fu!aHR0cHM6Ly9hc3NvY2lhdGlvbnZhbGVudGluaGF1eS1teS5zaGFyZXBvaW50LmNvbS86dTovZy9wZXJzb25hbC9jdm9sbGVfYXZoX2Fzc29fZnIvRVVVX3dFWUhZbVpJdnNGdTBIRURwWmdCMkl0ZEJKUzFhV3ZRZklwaTJFTXFvQQ&quot;}"/>
            </a:ext>
          </a:extLst>
        </xdr:cNvPr>
        <xdr:cNvSpPr/>
      </xdr:nvSpPr>
      <xdr:spPr>
        <a:xfrm>
          <a:off x="2819400" y="228600"/>
          <a:ext cx="1581150" cy="292100"/>
        </a:xfrm>
        <a:prstGeom prst="roundRect">
          <a:avLst/>
        </a:prstGeom>
        <a:solidFill>
          <a:srgbClr val="7030A0"/>
        </a:solidFill>
        <a:ln w="25400" cap="flat" cmpd="sng" algn="ctr">
          <a:solidFill>
            <a:schemeClr val="accent1">
              <a:shade val="15000"/>
            </a:schemeClr>
          </a:solidFill>
          <a:prstDash val="solid"/>
        </a:ln>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latin typeface="Arial" panose="020B0604020202020204" pitchFamily="34" charset="0"/>
              <a:cs typeface="Arial" panose="020B0604020202020204" pitchFamily="34" charset="0"/>
            </a:rPr>
            <a:t>Ajuster hauteur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2247900</xdr:colOff>
      <xdr:row>2</xdr:row>
      <xdr:rowOff>352425</xdr:rowOff>
    </xdr:from>
    <xdr:to>
      <xdr:col>3</xdr:col>
      <xdr:colOff>5992063</xdr:colOff>
      <xdr:row>8</xdr:row>
      <xdr:rowOff>114453</xdr:rowOff>
    </xdr:to>
    <xdr:pic>
      <xdr:nvPicPr>
        <xdr:cNvPr id="2" name="Image 1" descr="Les entreprises employant moins de dix personnes qui fournissent des services et dont le chiffre d'affaires annuel n'excède pas deux millions d'euros ou dont le total du bilan n'excède pas deux millions d'euros sont dispensées des exigences d'accessibilité mentionnées au présent article et de toutes les obligations qui y sont liées.">
          <a:extLst>
            <a:ext uri="{FF2B5EF4-FFF2-40B4-BE49-F238E27FC236}">
              <a16:creationId xmlns:a16="http://schemas.microsoft.com/office/drawing/2014/main" id="{CB7E2943-0AF0-8381-3904-D854E1B1B451}"/>
            </a:ext>
          </a:extLst>
        </xdr:cNvPr>
        <xdr:cNvPicPr>
          <a:picLocks noChangeAspect="1"/>
        </xdr:cNvPicPr>
      </xdr:nvPicPr>
      <xdr:blipFill>
        <a:blip xmlns:r="http://schemas.openxmlformats.org/officeDocument/2006/relationships" r:embed="rId1"/>
        <a:stretch>
          <a:fillRect/>
        </a:stretch>
      </xdr:blipFill>
      <xdr:spPr>
        <a:xfrm>
          <a:off x="4600575" y="733425"/>
          <a:ext cx="6001588" cy="10955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11</xdr:row>
      <xdr:rowOff>87313</xdr:rowOff>
    </xdr:from>
    <xdr:to>
      <xdr:col>0</xdr:col>
      <xdr:colOff>1779270</xdr:colOff>
      <xdr:row>18</xdr:row>
      <xdr:rowOff>114618</xdr:rowOff>
    </xdr:to>
    <xdr:pic>
      <xdr:nvPicPr>
        <xdr:cNvPr id="2" name="Image 1" descr="Logo Association Valentin Haüy&#10;Avec les aveugles et les malvoyants &#10;Agir pour l’autonomie&#10;">
          <a:hlinkClick xmlns:r="http://schemas.openxmlformats.org/officeDocument/2006/relationships" r:id="rId1"/>
          <a:extLst>
            <a:ext uri="{FF2B5EF4-FFF2-40B4-BE49-F238E27FC236}">
              <a16:creationId xmlns:a16="http://schemas.microsoft.com/office/drawing/2014/main" id="{FEFE1755-3B67-4464-AEDA-DE81EB9265F1}"/>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142875" y="2881313"/>
          <a:ext cx="1636395" cy="113855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ccessibilitenumerique@avh.asso.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www.avh.asso.fr/nos-solutions/accessibilite/accessibilite-numerique/documents-courriels" TargetMode="External"/><Relationship Id="rId7" Type="http://schemas.openxmlformats.org/officeDocument/2006/relationships/printerSettings" Target="../printerSettings/printerSettings4.bin"/><Relationship Id="rId2" Type="http://schemas.openxmlformats.org/officeDocument/2006/relationships/hyperlink" Target="https://www.avh.asso.fr/nos-solutions/accessibilite-numerique/accessibilite-des-produits-et-des-services" TargetMode="External"/><Relationship Id="rId1" Type="http://schemas.openxmlformats.org/officeDocument/2006/relationships/hyperlink" Target="https://www.avh.asso.fr/nos-solutions/accessibilite/accessibilite-numerique/accessibilite-internet" TargetMode="External"/><Relationship Id="rId6" Type="http://schemas.openxmlformats.org/officeDocument/2006/relationships/hyperlink" Target="mailto:accessibilitenumerique@avh.asso.fr" TargetMode="External"/><Relationship Id="rId5" Type="http://schemas.openxmlformats.org/officeDocument/2006/relationships/hyperlink" Target="https://www.avh.asso.fr/nos-solutions/accessibilite/accessibilite-numerique" TargetMode="External"/><Relationship Id="rId4" Type="http://schemas.openxmlformats.org/officeDocument/2006/relationships/hyperlink" Target="https://www.avh.asso.fr/nos-solutions/accessibilite/accessibilite-numerique/accessibilite-internet/reseaux-sociau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5A5D2-0420-4596-B87C-DF11C27CE46A}">
  <sheetPr>
    <pageSetUpPr fitToPage="1"/>
  </sheetPr>
  <dimension ref="A1:B6"/>
  <sheetViews>
    <sheetView showZeros="0" tabSelected="1" workbookViewId="0"/>
  </sheetViews>
  <sheetFormatPr baseColWidth="10" defaultColWidth="12" defaultRowHeight="12.75" x14ac:dyDescent="0.2"/>
  <cols>
    <col min="1" max="1" width="105.1640625" style="25" customWidth="1"/>
    <col min="2" max="16384" width="12" style="25"/>
  </cols>
  <sheetData>
    <row r="1" spans="1:2" ht="81" x14ac:dyDescent="0.2">
      <c r="A1" s="41" t="s">
        <v>91</v>
      </c>
    </row>
    <row r="2" spans="1:2" ht="18" x14ac:dyDescent="0.2">
      <c r="A2" s="42" t="s">
        <v>62</v>
      </c>
      <c r="B2" s="43"/>
    </row>
    <row r="3" spans="1:2" ht="30.75" customHeight="1" x14ac:dyDescent="0.2">
      <c r="A3" s="42" t="s">
        <v>77</v>
      </c>
      <c r="B3" s="44"/>
    </row>
    <row r="4" spans="1:2" ht="24.75" customHeight="1" x14ac:dyDescent="0.2">
      <c r="A4" s="45" t="s">
        <v>82</v>
      </c>
      <c r="B4" s="44"/>
    </row>
    <row r="5" spans="1:2" ht="127.5" customHeight="1" x14ac:dyDescent="0.2">
      <c r="A5" s="46" t="s">
        <v>98</v>
      </c>
    </row>
    <row r="6" spans="1:2" ht="20.25" customHeight="1" x14ac:dyDescent="0.2">
      <c r="A6" s="52" t="s">
        <v>92</v>
      </c>
    </row>
  </sheetData>
  <sheetProtection algorithmName="SHA-512" hashValue="olxVXUveUBxQyfXGl951LXvB5gxozye3/mkzE9xqQK+2Suhg8/gZnk9j7PbAzGYvERi1Poz8j57rp6AvtU4uxQ==" saltValue="JWbZsVEY8YrfJ7WoNDFVvw==" spinCount="100000" sheet="1" objects="1" scenarios="1"/>
  <hyperlinks>
    <hyperlink ref="A2" location="Questionnaire!A1" display="Questionnaire" xr:uid="{36F9F298-55B9-4AE2-A438-BB9C1AB89F90}"/>
    <hyperlink ref="A3" location="Ressources!A1" display="Ressources " xr:uid="{4C763028-00E3-401C-BC4F-8C4579250CBF}"/>
    <hyperlink ref="A6" r:id="rId1" display="mailto:accessibilitenumerique@avh.asso.fr" xr:uid="{B3C45B68-0499-4C1F-ABEA-5FCC855B7135}"/>
  </hyperlinks>
  <printOptions horizontalCentered="1"/>
  <pageMargins left="0.78740157480314965" right="0.78740157480314965" top="0.98425196850393704" bottom="0.98425196850393704" header="0.51181102362204722" footer="0.51181102362204722"/>
  <pageSetup paperSize="9" orientation="portrait" horizontalDpi="300" verticalDpi="0" r:id="rId2"/>
  <headerFooter alignWithMargins="0">
    <oddFooter xml:space="preserve">&amp;L&amp;F &amp;A&amp;CPage &amp;P de &amp;N&amp;R&amp;D &amp;T   </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
  <sheetViews>
    <sheetView showZeros="0" workbookViewId="0">
      <pane ySplit="2" topLeftCell="A3" activePane="bottomLeft" state="frozen"/>
      <selection activeCell="C19" sqref="C19"/>
      <selection pane="bottomLeft"/>
    </sheetView>
  </sheetViews>
  <sheetFormatPr baseColWidth="10" defaultColWidth="12" defaultRowHeight="15" x14ac:dyDescent="0.2"/>
  <cols>
    <col min="1" max="1" width="89.6640625" style="6" customWidth="1"/>
    <col min="2" max="2" width="18.1640625" style="6" customWidth="1"/>
    <col min="3" max="7" width="12" style="6" hidden="1" customWidth="1"/>
    <col min="8" max="8" width="22.33203125" style="6" hidden="1" customWidth="1"/>
    <col min="9" max="9" width="11.5" style="6" hidden="1" customWidth="1"/>
    <col min="10" max="10" width="59.6640625" style="6" hidden="1" customWidth="1"/>
    <col min="11" max="13" width="12" style="6" hidden="1" customWidth="1"/>
    <col min="14" max="15" width="12" style="6" customWidth="1"/>
    <col min="16" max="16384" width="12" style="6"/>
  </cols>
  <sheetData>
    <row r="1" spans="1:11" ht="18" x14ac:dyDescent="0.2">
      <c r="A1" s="15" t="s">
        <v>8</v>
      </c>
      <c r="B1" s="38" t="s">
        <v>9</v>
      </c>
    </row>
    <row r="2" spans="1:11" ht="36.75" thickBot="1" x14ac:dyDescent="0.25">
      <c r="A2" s="18" t="str">
        <f>IF(Non_remplies=0,"Vous avez répondu à toutes les questions. Voir en bas de formulaire les obligations d’accessibilité à respecter",Rép_incompl)</f>
        <v>Vous devez encore répondre à 16 questions</v>
      </c>
      <c r="B2" s="30" t="s">
        <v>67</v>
      </c>
      <c r="I2" s="8"/>
      <c r="J2" s="6" t="str">
        <f>_xlfn.CONCAT("Vous devez encore répondre à ",Non_remplies," questions")</f>
        <v>Vous devez encore répondre à 16 questions</v>
      </c>
    </row>
    <row r="3" spans="1:11" ht="30" x14ac:dyDescent="0.2">
      <c r="A3" s="17" t="s">
        <v>23</v>
      </c>
      <c r="B3" s="27" t="s">
        <v>67</v>
      </c>
      <c r="F3" s="8" t="s">
        <v>24</v>
      </c>
      <c r="G3" s="49">
        <f>IF(SUM(G4:G6)&gt;0,0,1)</f>
        <v>1</v>
      </c>
      <c r="H3" s="50" t="s">
        <v>46</v>
      </c>
    </row>
    <row r="4" spans="1:11" ht="15.75" x14ac:dyDescent="0.2">
      <c r="A4" s="16" t="s">
        <v>10</v>
      </c>
      <c r="B4" s="39"/>
      <c r="F4" s="10">
        <f>IF(Eff&gt;0,0,1)</f>
        <v>1</v>
      </c>
      <c r="G4" s="10">
        <f>IF(Eff&lt;Seuil_eff_mE,0,1)</f>
        <v>0</v>
      </c>
      <c r="H4" s="10"/>
    </row>
    <row r="5" spans="1:11" ht="15.75" x14ac:dyDescent="0.2">
      <c r="A5" s="16" t="s">
        <v>11</v>
      </c>
      <c r="B5" s="40"/>
      <c r="F5" s="10">
        <f>IF(CA&gt;0,0,1)</f>
        <v>1</v>
      </c>
      <c r="G5" s="10">
        <f>IF(CA&lt;=Seuil_CA_mE,0,1)</f>
        <v>0</v>
      </c>
      <c r="H5" s="10"/>
    </row>
    <row r="6" spans="1:11" ht="15.75" x14ac:dyDescent="0.2">
      <c r="A6" s="16" t="s">
        <v>12</v>
      </c>
      <c r="B6" s="40"/>
      <c r="F6" s="10">
        <f>IF(Bilan&gt;0,0,1)</f>
        <v>1</v>
      </c>
      <c r="G6" s="10">
        <f>IF(Bilan&lt;=Seuil_bi_mE,0,1)</f>
        <v>0</v>
      </c>
      <c r="H6" s="51" t="s">
        <v>38</v>
      </c>
      <c r="I6" s="51">
        <f>IF(CA&gt;Seuil_CA_GE,1,0)</f>
        <v>0</v>
      </c>
    </row>
    <row r="7" spans="1:11" x14ac:dyDescent="0.2">
      <c r="A7" s="16" t="s">
        <v>83</v>
      </c>
      <c r="B7" s="48"/>
      <c r="F7" s="10">
        <f>IF(B7="OUI",0,IF(B7="NON",0,1))</f>
        <v>1</v>
      </c>
      <c r="G7" s="10"/>
      <c r="H7" s="11"/>
      <c r="I7" s="10">
        <f>IF(B7="OUI",1,0)</f>
        <v>0</v>
      </c>
    </row>
    <row r="8" spans="1:11" ht="30.75" thickBot="1" x14ac:dyDescent="0.25">
      <c r="A8" s="47" t="s">
        <v>84</v>
      </c>
      <c r="B8" s="48"/>
      <c r="F8" s="10">
        <f t="shared" ref="F8" si="0">IF(B8="OUI",0,IF(B8="NON",0,1))</f>
        <v>1</v>
      </c>
      <c r="G8" s="10"/>
      <c r="H8" s="11"/>
      <c r="I8" s="10">
        <f>IF(B8="OUI",1,0)</f>
        <v>0</v>
      </c>
      <c r="J8" s="51">
        <f>+Dsp+Fil_op</f>
        <v>0</v>
      </c>
      <c r="K8" s="50" t="s">
        <v>89</v>
      </c>
    </row>
    <row r="9" spans="1:11" ht="36" x14ac:dyDescent="0.2">
      <c r="A9" s="19" t="s">
        <v>13</v>
      </c>
      <c r="B9" s="27" t="s">
        <v>67</v>
      </c>
      <c r="J9" s="51">
        <f>+A47_I_2+GE</f>
        <v>0</v>
      </c>
      <c r="K9" s="50" t="s">
        <v>90</v>
      </c>
    </row>
    <row r="10" spans="1:11" ht="30" x14ac:dyDescent="0.2">
      <c r="A10" s="20" t="s">
        <v>64</v>
      </c>
      <c r="B10" s="31"/>
      <c r="E10" s="6" t="b">
        <f>ISBLANK(B10)</f>
        <v>1</v>
      </c>
      <c r="F10" s="10">
        <f>IF(B10="OUI",0,IF(B10="NON",0,1))</f>
        <v>1</v>
      </c>
      <c r="H10" s="6" t="s">
        <v>26</v>
      </c>
      <c r="I10" s="10" t="str">
        <f>IF(B10="OUI",1,"")</f>
        <v/>
      </c>
    </row>
    <row r="11" spans="1:11" ht="90" x14ac:dyDescent="0.2">
      <c r="A11" s="20" t="s">
        <v>14</v>
      </c>
      <c r="B11" s="31"/>
      <c r="E11" s="6" t="b">
        <f t="shared" ref="E11:E13" si="1">ISBLANK(B11)</f>
        <v>1</v>
      </c>
      <c r="F11" s="10">
        <f t="shared" ref="F11:F14" si="2">IF(B11="OUI",0,IF(B11="NON",0,1))</f>
        <v>1</v>
      </c>
      <c r="H11" s="6" t="s">
        <v>27</v>
      </c>
      <c r="I11" s="10" t="str">
        <f t="shared" ref="I11:I14" si="3">IF(B11="OUI",1,"")</f>
        <v/>
      </c>
    </row>
    <row r="12" spans="1:11" ht="30" x14ac:dyDescent="0.2">
      <c r="A12" s="21" t="s">
        <v>65</v>
      </c>
      <c r="B12" s="31"/>
      <c r="E12" s="6" t="b">
        <f t="shared" si="1"/>
        <v>1</v>
      </c>
      <c r="F12" s="10">
        <f t="shared" si="2"/>
        <v>1</v>
      </c>
      <c r="H12" s="6" t="s">
        <v>28</v>
      </c>
      <c r="I12" s="10" t="str">
        <f t="shared" si="3"/>
        <v/>
      </c>
    </row>
    <row r="13" spans="1:11" ht="30" x14ac:dyDescent="0.2">
      <c r="A13" s="21" t="s">
        <v>66</v>
      </c>
      <c r="B13" s="31"/>
      <c r="E13" s="6" t="b">
        <f t="shared" si="1"/>
        <v>1</v>
      </c>
      <c r="F13" s="10">
        <f t="shared" si="2"/>
        <v>1</v>
      </c>
      <c r="H13" s="6" t="s">
        <v>29</v>
      </c>
      <c r="I13" s="10" t="str">
        <f t="shared" si="3"/>
        <v/>
      </c>
    </row>
    <row r="14" spans="1:11" ht="15.75" thickBot="1" x14ac:dyDescent="0.25">
      <c r="A14" s="22" t="s">
        <v>15</v>
      </c>
      <c r="B14" s="31"/>
      <c r="E14" s="6" t="b">
        <f>ISBLANK(B14)</f>
        <v>1</v>
      </c>
      <c r="F14" s="10">
        <f t="shared" si="2"/>
        <v>1</v>
      </c>
      <c r="H14" s="6" t="s">
        <v>30</v>
      </c>
      <c r="I14" s="10" t="str">
        <f t="shared" si="3"/>
        <v/>
      </c>
    </row>
    <row r="15" spans="1:11" ht="18" x14ac:dyDescent="0.2">
      <c r="A15" s="19" t="s">
        <v>16</v>
      </c>
      <c r="B15" s="27" t="s">
        <v>67</v>
      </c>
      <c r="H15" s="9" t="s">
        <v>31</v>
      </c>
      <c r="I15" s="13">
        <f>SUM(I10:I14)</f>
        <v>0</v>
      </c>
    </row>
    <row r="16" spans="1:11" x14ac:dyDescent="0.2">
      <c r="A16" s="21" t="s">
        <v>25</v>
      </c>
      <c r="B16" s="31"/>
      <c r="F16" s="10">
        <f>IF(B16="OUI",0,IF(B16="NON",0,1))</f>
        <v>1</v>
      </c>
      <c r="H16" s="6" t="s">
        <v>36</v>
      </c>
      <c r="I16" s="10" t="str">
        <f>IF(B16="OUI",1,"")</f>
        <v/>
      </c>
    </row>
    <row r="17" spans="1:12" ht="30" x14ac:dyDescent="0.2">
      <c r="A17" s="21" t="s">
        <v>17</v>
      </c>
      <c r="B17" s="31"/>
      <c r="F17" s="10">
        <f>IF(B17="OUI",0,IF(B17="NON",0,1))</f>
        <v>1</v>
      </c>
      <c r="H17" s="6" t="s">
        <v>32</v>
      </c>
      <c r="I17" s="10" t="str">
        <f>IF(B17="OUI",1,"")</f>
        <v/>
      </c>
    </row>
    <row r="18" spans="1:12" x14ac:dyDescent="0.2">
      <c r="A18" s="21" t="s">
        <v>18</v>
      </c>
      <c r="B18" s="31"/>
      <c r="F18" s="10">
        <f t="shared" ref="F18:F21" si="4">IF(B18="OUI",0,IF(B18="NON",0,1))</f>
        <v>1</v>
      </c>
      <c r="H18" s="6" t="s">
        <v>33</v>
      </c>
      <c r="I18" s="10" t="str">
        <f t="shared" ref="I18:I32" si="5">IF(B18="OUI",1,"")</f>
        <v/>
      </c>
    </row>
    <row r="19" spans="1:12" ht="165" x14ac:dyDescent="0.2">
      <c r="A19" s="21" t="s">
        <v>19</v>
      </c>
      <c r="B19" s="31"/>
      <c r="F19" s="10">
        <f t="shared" si="4"/>
        <v>1</v>
      </c>
      <c r="H19" s="6" t="s">
        <v>34</v>
      </c>
      <c r="I19" s="10" t="str">
        <f t="shared" si="5"/>
        <v/>
      </c>
      <c r="J19" s="9" t="s">
        <v>37</v>
      </c>
      <c r="K19" s="13">
        <f>SUM(I16:I20)</f>
        <v>0</v>
      </c>
    </row>
    <row r="20" spans="1:12" ht="120.75" thickBot="1" x14ac:dyDescent="0.25">
      <c r="A20" s="22" t="s">
        <v>22</v>
      </c>
      <c r="B20" s="31"/>
      <c r="F20" s="10">
        <f t="shared" si="4"/>
        <v>1</v>
      </c>
      <c r="G20" s="10">
        <f>SUM(F4:F21)</f>
        <v>16</v>
      </c>
      <c r="H20" s="6" t="s">
        <v>35</v>
      </c>
      <c r="I20" s="10" t="str">
        <f t="shared" si="5"/>
        <v/>
      </c>
      <c r="J20" s="7" t="s">
        <v>60</v>
      </c>
      <c r="K20" s="13">
        <f>IF(Produits*Services&gt;0,3,IF(Produits&gt;0,1,IF(Services&gt;0,2,0)))</f>
        <v>0</v>
      </c>
      <c r="L20" s="14" t="s">
        <v>61</v>
      </c>
    </row>
    <row r="21" spans="1:12" ht="81.75" thickBot="1" x14ac:dyDescent="0.25">
      <c r="A21" s="19" t="s">
        <v>95</v>
      </c>
      <c r="B21" s="54"/>
      <c r="F21" s="10">
        <f t="shared" si="4"/>
        <v>1</v>
      </c>
      <c r="G21" s="10"/>
      <c r="H21" s="6" t="s">
        <v>96</v>
      </c>
      <c r="I21" s="10" t="str">
        <f t="shared" si="5"/>
        <v/>
      </c>
      <c r="J21" s="7"/>
      <c r="K21" s="13"/>
      <c r="L21" s="14"/>
    </row>
    <row r="22" spans="1:12" ht="18" x14ac:dyDescent="0.2">
      <c r="A22" s="23" t="str">
        <f>IF(Non_remplies=0,"Ci-dessous vos obligations d’accessibilité","")</f>
        <v/>
      </c>
      <c r="B22" s="27" t="s">
        <v>67</v>
      </c>
      <c r="I22" s="6" t="str">
        <f t="shared" si="5"/>
        <v/>
      </c>
    </row>
    <row r="23" spans="1:12" x14ac:dyDescent="0.2">
      <c r="A23" s="20" t="str">
        <f>IF(Non_remplies&gt;0,"",IF(A47_I_2&gt;0,"",IF(Produits&gt;0,"",IF(mE=1,rép_mE,""))))</f>
        <v/>
      </c>
      <c r="B23" s="28" t="s">
        <v>67</v>
      </c>
      <c r="D23" s="6" t="s">
        <v>46</v>
      </c>
      <c r="I23" s="6" t="str">
        <f t="shared" si="5"/>
        <v/>
      </c>
    </row>
    <row r="24" spans="1:12" ht="45" x14ac:dyDescent="0.2">
      <c r="A24" s="20" t="str">
        <f>IF(Non_remplies&gt;0,"",IF(GE=1,"",IF(mE=1,"",IF(A47_I_2&gt;0,"",rép_pas_RGAA))))</f>
        <v/>
      </c>
      <c r="B24" s="28"/>
      <c r="D24" s="6" t="s">
        <v>79</v>
      </c>
      <c r="J24" s="6" t="s">
        <v>100</v>
      </c>
    </row>
    <row r="25" spans="1:12" x14ac:dyDescent="0.2">
      <c r="A25" s="20" t="str">
        <f>IF(Non_remplies&gt;0,"",IF(Produits&gt;0,rép_prod,""))</f>
        <v/>
      </c>
      <c r="B25" s="28" t="s">
        <v>67</v>
      </c>
      <c r="D25" s="6" t="s">
        <v>47</v>
      </c>
      <c r="I25" s="6" t="str">
        <f t="shared" si="5"/>
        <v/>
      </c>
      <c r="J25" s="6" t="s">
        <v>45</v>
      </c>
    </row>
    <row r="26" spans="1:12" x14ac:dyDescent="0.2">
      <c r="A26" s="20" t="str">
        <f>IF(Non_remplies&gt;0,"",IF(mE&lt;&gt;1,IF(e_commerce=1,rép_e_commerce,""),""))</f>
        <v/>
      </c>
      <c r="B26" s="28" t="s">
        <v>67</v>
      </c>
      <c r="D26" s="6" t="s">
        <v>36</v>
      </c>
      <c r="I26" s="6" t="str">
        <f t="shared" si="5"/>
        <v/>
      </c>
    </row>
    <row r="27" spans="1:12" x14ac:dyDescent="0.2">
      <c r="A27" s="20" t="str">
        <f>IF(Non_remplies&gt;0,"",IF(mE&lt;&gt;1,IF(Commélec=1,rép_commélec,""),""))</f>
        <v/>
      </c>
      <c r="B27" s="28" t="s">
        <v>67</v>
      </c>
      <c r="D27" s="6" t="s">
        <v>32</v>
      </c>
      <c r="F27" s="6">
        <f>LEN(A26)</f>
        <v>0</v>
      </c>
      <c r="I27" s="6" t="str">
        <f t="shared" si="5"/>
        <v/>
      </c>
    </row>
    <row r="28" spans="1:12" x14ac:dyDescent="0.2">
      <c r="A28" s="20" t="str">
        <f>IF(Non_remplies&gt;0,"",IF(mE&lt;&gt;1,IF(Médiasadv=1,rép_Médiasadv,""),""))</f>
        <v/>
      </c>
      <c r="B28" s="28" t="s">
        <v>67</v>
      </c>
      <c r="D28" s="6" t="s">
        <v>33</v>
      </c>
      <c r="I28" s="6" t="str">
        <f t="shared" si="5"/>
        <v/>
      </c>
    </row>
    <row r="29" spans="1:12" x14ac:dyDescent="0.2">
      <c r="A29" s="20" t="str">
        <f>IF(Non_remplies&gt;0,"",IF(mE&lt;&gt;1,IF(Transport=1,rép_Transport,""),""))</f>
        <v/>
      </c>
      <c r="B29" s="28" t="s">
        <v>67</v>
      </c>
      <c r="D29" s="6" t="s">
        <v>34</v>
      </c>
      <c r="I29" s="6" t="str">
        <f t="shared" si="5"/>
        <v/>
      </c>
    </row>
    <row r="30" spans="1:12" x14ac:dyDescent="0.2">
      <c r="A30" s="20" t="str">
        <f>IF(Non_remplies&gt;0,"",IF(mE&lt;&gt;1,IF(Servbanc=1,rép_Servbanc,""),""))</f>
        <v/>
      </c>
      <c r="B30" s="28" t="s">
        <v>67</v>
      </c>
      <c r="D30" s="6" t="s">
        <v>35</v>
      </c>
      <c r="I30" s="6" t="str">
        <f t="shared" si="5"/>
        <v/>
      </c>
    </row>
    <row r="31" spans="1:12" ht="120" x14ac:dyDescent="0.2">
      <c r="A31" s="55" t="str">
        <f>IF(Non_remplies&gt;0,"",IF(mE&lt;&gt;1,IF(Livrnum=1,rép_livnum,""),""))</f>
        <v/>
      </c>
      <c r="B31" s="56"/>
      <c r="D31" s="6" t="s">
        <v>97</v>
      </c>
    </row>
    <row r="32" spans="1:12" ht="15.75" thickBot="1" x14ac:dyDescent="0.25">
      <c r="A32" s="24" t="str">
        <f>IF(A47_=0,"",IF(A47_&gt;0,IF(mE=1,rép_GE,IF(Pr_serv=0,rép_GE,IF(Pr_serv=1,rép_GE_P,IF(Pr_serv=2,rép_GE_S,IF(Pr_serv=3,rép_GE_PS,"")))))))</f>
        <v/>
      </c>
      <c r="B32" s="29" t="s">
        <v>67</v>
      </c>
      <c r="D32" s="6" t="s">
        <v>38</v>
      </c>
      <c r="I32" s="6" t="str">
        <f t="shared" si="5"/>
        <v/>
      </c>
    </row>
    <row r="33" spans="1:1" x14ac:dyDescent="0.2">
      <c r="A33" s="8"/>
    </row>
    <row r="34" spans="1:1" ht="20.25" x14ac:dyDescent="0.2">
      <c r="A34" s="37" t="s">
        <v>63</v>
      </c>
    </row>
  </sheetData>
  <sheetProtection algorithmName="SHA-512" hashValue="jtZZidVEGfC+/6a3V3MGlkr3McFBpttS99BW0MUh0aACn9SjLWa8sZXeE+ZdyPqJqoIo0GZRaMeNd52cGpL6GA==" saltValue="xlZgPHuT+T91TMhk6MG11w==" spinCount="100000" sheet="1" objects="1" scenarios="1"/>
  <phoneticPr fontId="0" type="noConversion"/>
  <conditionalFormatting sqref="B4:B6">
    <cfRule type="cellIs" dxfId="6" priority="7" operator="greaterThan">
      <formula>0</formula>
    </cfRule>
  </conditionalFormatting>
  <conditionalFormatting sqref="B7:B8">
    <cfRule type="cellIs" dxfId="5" priority="3" operator="equal">
      <formula>"NON"</formula>
    </cfRule>
    <cfRule type="cellIs" dxfId="4" priority="4" operator="equal">
      <formula>"OUI"</formula>
    </cfRule>
  </conditionalFormatting>
  <conditionalFormatting sqref="B10:B14">
    <cfRule type="cellIs" dxfId="3" priority="12" operator="equal">
      <formula>"NON"</formula>
    </cfRule>
    <cfRule type="cellIs" dxfId="2" priority="13" operator="equal">
      <formula>"OUI"</formula>
    </cfRule>
  </conditionalFormatting>
  <conditionalFormatting sqref="B16:B21">
    <cfRule type="cellIs" dxfId="1" priority="1" operator="equal">
      <formula>"NON"</formula>
    </cfRule>
    <cfRule type="cellIs" dxfId="0" priority="2" operator="equal">
      <formula>"OUI"</formula>
    </cfRule>
  </conditionalFormatting>
  <dataValidations count="2">
    <dataValidation type="whole" operator="greaterThan" allowBlank="1" showInputMessage="1" showErrorMessage="1" sqref="B4" xr:uid="{21CA2013-C878-4467-BFB5-5F200DB26220}">
      <formula1>0</formula1>
    </dataValidation>
    <dataValidation type="decimal" operator="greaterThan" showInputMessage="1" showErrorMessage="1" sqref="B5:B6" xr:uid="{F8881B21-50D4-4F8A-A8BE-35F8F74DAC62}">
      <formula1>0</formula1>
    </dataValidation>
  </dataValidations>
  <hyperlinks>
    <hyperlink ref="A2" location="Questionnaire!A19" display="Questionnaire!A19" xr:uid="{89C672F4-C4C0-4E61-96C5-73D4470D065C}"/>
    <hyperlink ref="A34" location="Sommaire!A1" display="Retour sommaire" xr:uid="{27509C57-C94B-48DE-9753-0795FF5E4453}"/>
  </hyperlinks>
  <printOptions horizontalCentered="1"/>
  <pageMargins left="0.78740157480314965" right="0.78740157480314965" top="0.98425196850393704" bottom="0.98425196850393704" header="0.51181102362204722" footer="0.51181102362204722"/>
  <pageSetup paperSize="9" scale="36" orientation="portrait" horizontalDpi="300" r:id="rId1"/>
  <headerFooter alignWithMargins="0">
    <oddFooter xml:space="preserve">&amp;L&amp;F &amp;A&amp;CPage &amp;P de &amp;N&amp;R&amp;D &amp;T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4DA8618-AD88-426B-A12F-E1C924BAEE8F}">
          <x14:formula1>
            <xm:f>Paramètres!$B$12:$B$13</xm:f>
          </x14:formula1>
          <xm:sqref>B10:B14 B7:B8 B16:B21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9"/>
  <sheetViews>
    <sheetView showZeros="0" zoomScaleNormal="100" workbookViewId="0"/>
  </sheetViews>
  <sheetFormatPr baseColWidth="10" defaultColWidth="12" defaultRowHeight="15" x14ac:dyDescent="0.2"/>
  <cols>
    <col min="1" max="1" width="22.33203125" style="2" customWidth="1"/>
    <col min="2" max="2" width="15.6640625" style="2" customWidth="1"/>
    <col min="3" max="3" width="39.5" style="2" customWidth="1"/>
    <col min="4" max="4" width="109.83203125" style="2" customWidth="1"/>
    <col min="5" max="5" width="47" style="2" customWidth="1"/>
    <col min="6" max="16384" width="12" style="2"/>
  </cols>
  <sheetData>
    <row r="1" spans="1:5" ht="20.25" x14ac:dyDescent="0.2">
      <c r="C1" s="32" t="s">
        <v>81</v>
      </c>
    </row>
    <row r="3" spans="1:5" ht="30" x14ac:dyDescent="0.2">
      <c r="A3" s="2" t="s">
        <v>0</v>
      </c>
      <c r="B3" s="3">
        <v>250</v>
      </c>
      <c r="C3" s="5" t="s">
        <v>1</v>
      </c>
    </row>
    <row r="4" spans="1:5" x14ac:dyDescent="0.2">
      <c r="A4" s="2" t="s">
        <v>5</v>
      </c>
      <c r="B4" s="3">
        <v>2</v>
      </c>
      <c r="C4" s="4" t="s">
        <v>2</v>
      </c>
    </row>
    <row r="5" spans="1:5" x14ac:dyDescent="0.2">
      <c r="A5" s="2" t="s">
        <v>6</v>
      </c>
      <c r="B5" s="3">
        <v>2</v>
      </c>
      <c r="C5" s="4" t="s">
        <v>3</v>
      </c>
    </row>
    <row r="6" spans="1:5" x14ac:dyDescent="0.2">
      <c r="A6" s="2" t="s">
        <v>7</v>
      </c>
      <c r="B6" s="2">
        <v>10</v>
      </c>
      <c r="C6" s="4" t="s">
        <v>4</v>
      </c>
    </row>
    <row r="12" spans="1:5" x14ac:dyDescent="0.2">
      <c r="B12" s="2" t="s">
        <v>20</v>
      </c>
    </row>
    <row r="13" spans="1:5" x14ac:dyDescent="0.2">
      <c r="B13" s="2" t="s">
        <v>21</v>
      </c>
    </row>
    <row r="15" spans="1:5" ht="75" x14ac:dyDescent="0.2">
      <c r="C15" s="2" t="s">
        <v>39</v>
      </c>
      <c r="D15" s="12" t="s">
        <v>99</v>
      </c>
      <c r="E15" s="2" t="s">
        <v>40</v>
      </c>
    </row>
    <row r="16" spans="1:5" ht="90" x14ac:dyDescent="0.2">
      <c r="C16" s="2" t="s">
        <v>42</v>
      </c>
      <c r="D16" s="12" t="s">
        <v>41</v>
      </c>
    </row>
    <row r="17" spans="3:4" ht="90" x14ac:dyDescent="0.2">
      <c r="C17" s="2" t="s">
        <v>44</v>
      </c>
      <c r="D17" s="12" t="s">
        <v>43</v>
      </c>
    </row>
    <row r="18" spans="3:4" ht="30" x14ac:dyDescent="0.2">
      <c r="C18" s="2" t="s">
        <v>48</v>
      </c>
      <c r="D18" s="12" t="s">
        <v>49</v>
      </c>
    </row>
    <row r="19" spans="3:4" ht="30" x14ac:dyDescent="0.2">
      <c r="C19" s="6" t="s">
        <v>50</v>
      </c>
      <c r="D19" s="12" t="s">
        <v>53</v>
      </c>
    </row>
    <row r="20" spans="3:4" x14ac:dyDescent="0.2">
      <c r="C20" s="6" t="s">
        <v>51</v>
      </c>
      <c r="D20" s="12" t="s">
        <v>54</v>
      </c>
    </row>
    <row r="21" spans="3:4" x14ac:dyDescent="0.2">
      <c r="C21" s="6" t="s">
        <v>52</v>
      </c>
      <c r="D21" s="12" t="s">
        <v>55</v>
      </c>
    </row>
    <row r="24" spans="3:4" ht="105" x14ac:dyDescent="0.2">
      <c r="C24" s="2" t="s">
        <v>56</v>
      </c>
      <c r="D24" s="12" t="s">
        <v>85</v>
      </c>
    </row>
    <row r="25" spans="3:4" ht="135" x14ac:dyDescent="0.2">
      <c r="C25" s="2" t="s">
        <v>57</v>
      </c>
      <c r="D25" s="12" t="s">
        <v>86</v>
      </c>
    </row>
    <row r="26" spans="3:4" ht="120" x14ac:dyDescent="0.2">
      <c r="C26" s="2" t="s">
        <v>58</v>
      </c>
      <c r="D26" s="12" t="s">
        <v>87</v>
      </c>
    </row>
    <row r="27" spans="3:4" ht="120" x14ac:dyDescent="0.2">
      <c r="C27" s="2" t="s">
        <v>59</v>
      </c>
      <c r="D27" s="12" t="s">
        <v>88</v>
      </c>
    </row>
    <row r="28" spans="3:4" ht="45.75" x14ac:dyDescent="0.2">
      <c r="C28" s="2" t="s">
        <v>78</v>
      </c>
      <c r="D28" s="12" t="s">
        <v>80</v>
      </c>
    </row>
    <row r="29" spans="3:4" ht="90" x14ac:dyDescent="0.2">
      <c r="C29" s="2" t="s">
        <v>93</v>
      </c>
      <c r="D29" s="12" t="s">
        <v>94</v>
      </c>
    </row>
  </sheetData>
  <sheetProtection algorithmName="SHA-512" hashValue="poCAMuKMD9ashd72xTD7dhTtEoeCuPirCcRtDmsr8GHfssznNVWok8JkvNbBnYc0StEP9OP9OsQQuPPSpMVI1w==" saltValue="T3NcG8WHxoQVGHyIZicp5A==" spinCount="100000" sheet="1" objects="1" scenarios="1"/>
  <phoneticPr fontId="0" type="noConversion"/>
  <printOptions horizontalCentered="1"/>
  <pageMargins left="0.78740157480314965" right="0.78740157480314965" top="0.98425196850393704" bottom="0.98425196850393704" header="0.51181102362204722" footer="0.51181102362204722"/>
  <pageSetup paperSize="9" scale="38" orientation="portrait" r:id="rId1"/>
  <headerFooter alignWithMargins="0">
    <oddFooter xml:space="preserve">&amp;L&amp;F &amp;A&amp;CPage &amp;P de &amp;N&amp;R&amp;D &amp;T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11"/>
  <sheetViews>
    <sheetView showZeros="0" zoomScale="120" zoomScaleNormal="120" workbookViewId="0">
      <pane ySplit="1" topLeftCell="A2" activePane="bottomLeft" state="frozen"/>
      <selection activeCell="C19" sqref="C19"/>
      <selection pane="bottomLeft"/>
    </sheetView>
  </sheetViews>
  <sheetFormatPr baseColWidth="10" defaultColWidth="12" defaultRowHeight="12.75" x14ac:dyDescent="0.2"/>
  <cols>
    <col min="1" max="1" width="66.83203125" style="1" customWidth="1"/>
    <col min="2" max="16384" width="12" style="1"/>
  </cols>
  <sheetData>
    <row r="1" spans="1:1" ht="28.5" customHeight="1" x14ac:dyDescent="0.2">
      <c r="A1" s="32" t="s">
        <v>68</v>
      </c>
    </row>
    <row r="2" spans="1:1" ht="15" x14ac:dyDescent="0.2">
      <c r="A2" s="33" t="s">
        <v>75</v>
      </c>
    </row>
    <row r="3" spans="1:1" ht="20.25" customHeight="1" x14ac:dyDescent="0.25">
      <c r="A3" s="35" t="s">
        <v>76</v>
      </c>
    </row>
    <row r="4" spans="1:1" ht="15" x14ac:dyDescent="0.2">
      <c r="A4" s="34" t="s">
        <v>69</v>
      </c>
    </row>
    <row r="5" spans="1:1" ht="15" x14ac:dyDescent="0.2">
      <c r="A5" s="34" t="s">
        <v>70</v>
      </c>
    </row>
    <row r="6" spans="1:1" ht="15" x14ac:dyDescent="0.2">
      <c r="A6" s="36" t="s">
        <v>71</v>
      </c>
    </row>
    <row r="7" spans="1:1" ht="15" x14ac:dyDescent="0.2">
      <c r="A7" s="36" t="s">
        <v>72</v>
      </c>
    </row>
    <row r="8" spans="1:1" ht="15" x14ac:dyDescent="0.2">
      <c r="A8" s="36" t="s">
        <v>73</v>
      </c>
    </row>
    <row r="9" spans="1:1" ht="27.75" customHeight="1" x14ac:dyDescent="0.2">
      <c r="A9" s="36" t="s">
        <v>74</v>
      </c>
    </row>
    <row r="10" spans="1:1" ht="38.25" customHeight="1" x14ac:dyDescent="0.2">
      <c r="A10" s="53" t="s">
        <v>92</v>
      </c>
    </row>
    <row r="11" spans="1:1" ht="15.75" x14ac:dyDescent="0.2">
      <c r="A11" s="26" t="s">
        <v>63</v>
      </c>
    </row>
  </sheetData>
  <sheetProtection algorithmName="SHA-512" hashValue="ajU0EbycqawH3wk/m+KsPyuCz+uEmmbke4jCJViqpDvQPbV9UC/zfU0iT2k7ReJf63r5yNAOIbKyjV+ENjjqeQ==" saltValue="A2moJ+I+B1D0gsTOL7BNJA==" spinCount="100000" sheet="1" objects="1" scenarios="1"/>
  <phoneticPr fontId="0" type="noConversion"/>
  <hyperlinks>
    <hyperlink ref="A6" r:id="rId1" display="https://www.avh.asso.fr/nos-solutions/accessibilite/accessibilite-numerique/accessibilite-internet" xr:uid="{DA666905-2750-4F47-A5F8-365EEF847104}"/>
    <hyperlink ref="A7" r:id="rId2" display="https://www.avh.asso.fr/nos-solutions/accessibilite-numerique/accessibilite-des-produits-et-des-services" xr:uid="{74392EFA-A630-4FB8-B782-F1FFB6412EF0}"/>
    <hyperlink ref="A8" r:id="rId3" display="https://www.avh.asso.fr/nos-solutions/accessibilite/accessibilite-numerique/documents-courriels" xr:uid="{8ACBC3C7-879E-4E5A-94A8-1CEAD5A1911E}"/>
    <hyperlink ref="A9" r:id="rId4" display="https://www.avh.asso.fr/nos-solutions/accessibilite/accessibilite-numerique/accessibilite-internet/reseaux-sociaux" xr:uid="{D2E55D3E-23DA-47CA-966A-74FC0C69C9FA}"/>
    <hyperlink ref="A3" r:id="rId5" xr:uid="{CBFBF8A4-BB96-478D-A702-8A32B1BC5016}"/>
    <hyperlink ref="A11" location="Sommaire!A1" display="Retour sommaire" xr:uid="{5DBD6E40-83EF-441D-ABB8-C1D6B85FDA7D}"/>
    <hyperlink ref="A10" r:id="rId6" display="mailto:accessibilitenumerique@avh.asso.fr" xr:uid="{1B79E3A6-46E6-486B-8F9C-1FB3DB950082}"/>
  </hyperlinks>
  <printOptions horizontalCentered="1"/>
  <pageMargins left="0.78740157480314965" right="0.78740157480314965" top="0.98425196850393704" bottom="0.98425196850393704" header="0.51181102362204722" footer="0.51181102362204722"/>
  <pageSetup paperSize="9" orientation="portrait" horizontalDpi="300" r:id="rId7"/>
  <headerFooter alignWithMargins="0">
    <oddFooter xml:space="preserve">&amp;L&amp;F &amp;A&amp;CPage &amp;P de &amp;N&amp;R&amp;D &amp;T   </oddFooter>
  </headerFooter>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showZeros="0" workbookViewId="0"/>
  </sheetViews>
  <sheetFormatPr baseColWidth="10" defaultColWidth="12" defaultRowHeight="12.75" x14ac:dyDescent="0.2"/>
  <cols>
    <col min="1" max="16384" width="12" style="1"/>
  </cols>
  <sheetData/>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r:id="rId1"/>
  <headerFooter alignWithMargins="0">
    <oddFooter xml:space="preserve">&amp;L&amp;F &amp;A&amp;CPage &amp;P de &amp;N&amp;R&amp;D &amp;T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criptIds xmlns="http://schemas.microsoft.com/office/extensibility/maker/v1.0" id="script-ids-node-id">
  <scriptId id="ms-officescript%3A%2F%2Fonedrive_business_itemlink%2F01XOLKIZCFH7AEMB3CMZEL5QLO2BYQHJMY:ms-officescript%3A%2F%2Fonedrive_business_sharinglink%2Fu!aHR0cHM6Ly9hc3NvY2lhdGlvbnZhbGVudGluaGF1eS1teS5zaGFyZXBvaW50LmNvbS86dTovZy9wZXJzb25hbC9jdm9sbGVfYXZoX2Fzc29fZnIvRVVVX3dFWUhZbVpJdnNGdTBIRURwWmdCMkl0ZEJKUzFhV3ZRZklwaTJFTXFvQQ"/>
</scriptIds>
</file>

<file path=customXml/itemProps1.xml><?xml version="1.0" encoding="utf-8"?>
<ds:datastoreItem xmlns:ds="http://schemas.openxmlformats.org/officeDocument/2006/customXml" ds:itemID="{888190B0-A5DE-4AD2-B886-BAD85A171B14}">
  <ds:schemaRefs>
    <ds:schemaRef ds:uri="http://schemas.microsoft.com/office/extensibility/maker/v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42</vt:i4>
      </vt:variant>
    </vt:vector>
  </HeadingPairs>
  <TitlesOfParts>
    <vt:vector size="47" baseType="lpstr">
      <vt:lpstr>Sommaire</vt:lpstr>
      <vt:lpstr>Questionnaire</vt:lpstr>
      <vt:lpstr>Paramètres</vt:lpstr>
      <vt:lpstr>Ressources</vt:lpstr>
      <vt:lpstr>Feuil4</vt:lpstr>
      <vt:lpstr>A47_</vt:lpstr>
      <vt:lpstr>A47_I_2</vt:lpstr>
      <vt:lpstr>Bilan</vt:lpstr>
      <vt:lpstr>CA</vt:lpstr>
      <vt:lpstr>Commélec</vt:lpstr>
      <vt:lpstr>Dsp</vt:lpstr>
      <vt:lpstr>e_commerce</vt:lpstr>
      <vt:lpstr>Eff</vt:lpstr>
      <vt:lpstr>Équicommélec</vt:lpstr>
      <vt:lpstr>Équimédiasadv</vt:lpstr>
      <vt:lpstr>Fil_op</vt:lpstr>
      <vt:lpstr>GE</vt:lpstr>
      <vt:lpstr>Lisnum</vt:lpstr>
      <vt:lpstr>Livrnum</vt:lpstr>
      <vt:lpstr>mE</vt:lpstr>
      <vt:lpstr>Médiasadv</vt:lpstr>
      <vt:lpstr>Non_remplies</vt:lpstr>
      <vt:lpstr>Pr_serv</vt:lpstr>
      <vt:lpstr>Produits</vt:lpstr>
      <vt:lpstr>rép_commélec</vt:lpstr>
      <vt:lpstr>rép_e_commerce</vt:lpstr>
      <vt:lpstr>rép_GE</vt:lpstr>
      <vt:lpstr>rép_GE_P</vt:lpstr>
      <vt:lpstr>rép_GE_PS</vt:lpstr>
      <vt:lpstr>rép_GE_S</vt:lpstr>
      <vt:lpstr>Rép_incompl</vt:lpstr>
      <vt:lpstr>rép_livnum</vt:lpstr>
      <vt:lpstr>rép_mE</vt:lpstr>
      <vt:lpstr>rép_Médiasadv</vt:lpstr>
      <vt:lpstr>rép_pas_RGAA</vt:lpstr>
      <vt:lpstr>rép_prod</vt:lpstr>
      <vt:lpstr>rép_Servbanc</vt:lpstr>
      <vt:lpstr>rép_Transport</vt:lpstr>
      <vt:lpstr>Servbanc</vt:lpstr>
      <vt:lpstr>Services</vt:lpstr>
      <vt:lpstr>Seuil_bi_mE</vt:lpstr>
      <vt:lpstr>Seuil_CA_GE</vt:lpstr>
      <vt:lpstr>Seuil_CA_mE</vt:lpstr>
      <vt:lpstr>Seuil_eff_mE</vt:lpstr>
      <vt:lpstr>Sysinf</vt:lpstr>
      <vt:lpstr>Transport</vt:lpstr>
      <vt:lpstr>Txlibreserv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MODELE CLASSEUR</dc:title>
  <dc:subject>MODELE CLASSEUR</dc:subject>
  <dc:creator>Christian VOLLE</dc:creator>
  <cp:keywords>MODELE CLASSEUR</cp:keywords>
  <dc:description>nombres=milliers   bas de page avec nom classeur et feuille page p de t  jour heure</dc:description>
  <cp:lastModifiedBy>Christian VOLLE</cp:lastModifiedBy>
  <cp:lastPrinted>2025-01-22T17:33:22Z</cp:lastPrinted>
  <dcterms:created xsi:type="dcterms:W3CDTF">2001-05-08T16:14:47Z</dcterms:created>
  <dcterms:modified xsi:type="dcterms:W3CDTF">2025-02-15T10:34:16Z</dcterms:modified>
</cp:coreProperties>
</file>